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17"/>
  <workbookPr/>
  <mc:AlternateContent xmlns:mc="http://schemas.openxmlformats.org/markup-compatibility/2006">
    <mc:Choice Requires="x15">
      <x15ac:absPath xmlns:x15ac="http://schemas.microsoft.com/office/spreadsheetml/2010/11/ac" url="https://d.docs.live.net/559ce44091137984/Shared Councillors/1. Jan 25 Agenda/Finance/"/>
    </mc:Choice>
  </mc:AlternateContent>
  <xr:revisionPtr revIDLastSave="15" documentId="8_{81E70AA5-EC91-450C-A28B-9D3BDFCDB1E3}" xr6:coauthVersionLast="47" xr6:coauthVersionMax="47" xr10:uidLastSave="{0B7A9D2B-DD8C-4B03-97A2-25C3EE990793}"/>
  <bookViews>
    <workbookView xWindow="280" yWindow="220" windowWidth="18920" windowHeight="9860" tabRatio="500" xr2:uid="{00000000-000D-0000-FFFF-FFFF00000000}"/>
  </bookViews>
  <sheets>
    <sheet name="Budget" sheetId="1" r:id="rId1"/>
  </sheets>
  <definedNames>
    <definedName name="_xlnm.Print_Area" localSheetId="0">Budget!$A$1:$P$92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1" i="1" l="1"/>
  <c r="D63" i="1" s="1"/>
  <c r="D65" i="1" s="1"/>
  <c r="G11" i="1"/>
  <c r="C26" i="1"/>
  <c r="C23" i="1"/>
  <c r="G23" i="1"/>
  <c r="G75" i="1"/>
  <c r="G50" i="1" s="1"/>
  <c r="G26" i="1"/>
  <c r="E46" i="1"/>
  <c r="G46" i="1" l="1"/>
  <c r="G52" i="1" s="1"/>
  <c r="D46" i="1"/>
  <c r="G78" i="1" l="1"/>
  <c r="E16" i="1"/>
  <c r="L14" i="1" l="1"/>
  <c r="D16" i="1"/>
  <c r="C46" i="1"/>
  <c r="D47" i="1" s="1"/>
  <c r="C16" i="1"/>
  <c r="L15" i="1" l="1"/>
  <c r="L16" i="1"/>
  <c r="G63" i="1" l="1"/>
  <c r="G65" i="1" l="1"/>
  <c r="E68" i="1" s="1"/>
  <c r="G16" i="1"/>
  <c r="G51" i="1" l="1"/>
  <c r="G53" i="1" s="1"/>
</calcChain>
</file>

<file path=xl/sharedStrings.xml><?xml version="1.0" encoding="utf-8"?>
<sst xmlns="http://schemas.openxmlformats.org/spreadsheetml/2006/main" count="90" uniqueCount="77">
  <si>
    <t>Pebworth Parish Council Budget Proposal 2025-26</t>
  </si>
  <si>
    <t>Current Year</t>
  </si>
  <si>
    <t>Budget</t>
  </si>
  <si>
    <t>Actual to 
Date</t>
  </si>
  <si>
    <t>Full Year 
Forecast</t>
  </si>
  <si>
    <t>Explanations</t>
  </si>
  <si>
    <t xml:space="preserve">Draft Budget </t>
  </si>
  <si>
    <t>2024-25</t>
  </si>
  <si>
    <t>Receipts</t>
  </si>
  <si>
    <t>Precept</t>
  </si>
  <si>
    <t>Burial Fees</t>
  </si>
  <si>
    <t>2023-24</t>
  </si>
  <si>
    <t>Tax base analysis</t>
  </si>
  <si>
    <t>2022-23</t>
  </si>
  <si>
    <t>Lengthsman</t>
  </si>
  <si>
    <t>Precept Requirement as agreed</t>
  </si>
  <si>
    <t>Grants &amp; Donations</t>
  </si>
  <si>
    <t>Less the WDC Council tax grant</t>
  </si>
  <si>
    <t>Allotments</t>
  </si>
  <si>
    <t>Precept Request</t>
  </si>
  <si>
    <t>Other Receipts</t>
  </si>
  <si>
    <t>Wayleave payment &amp; shared cost of ditch clearance Rooftop</t>
  </si>
  <si>
    <t>Council tax base for Parish</t>
  </si>
  <si>
    <t>Bank Interest</t>
  </si>
  <si>
    <t>Band "D" Council tax for the year</t>
  </si>
  <si>
    <t>Difference year to year Band D</t>
  </si>
  <si>
    <t>Total Income</t>
  </si>
  <si>
    <t>% increase for next year Band D</t>
  </si>
  <si>
    <t>Payments net of VAT</t>
  </si>
  <si>
    <t>Clerk's Salary inc pension &amp; HMRC</t>
  </si>
  <si>
    <t>Clerk's Pension by PC</t>
  </si>
  <si>
    <t>Clerk's Expenses</t>
  </si>
  <si>
    <t>Cemetery</t>
  </si>
  <si>
    <t>grass cutting £3520 plus £1,500 for further works to memorials</t>
  </si>
  <si>
    <t>The Close</t>
  </si>
  <si>
    <t>£510 remedial repairs</t>
  </si>
  <si>
    <t>inc £2500 mowing</t>
  </si>
  <si>
    <t>Recreation Field</t>
  </si>
  <si>
    <t>inc £1,800 mowing</t>
  </si>
  <si>
    <t>Repairs &amp; Maintenance</t>
  </si>
  <si>
    <t>Administration</t>
  </si>
  <si>
    <t>Light Energy</t>
  </si>
  <si>
    <t>Light Maintenance</t>
  </si>
  <si>
    <t>Subscriptions &amp; Fees</t>
  </si>
  <si>
    <t>Insurance</t>
  </si>
  <si>
    <t>inc MUGA</t>
  </si>
  <si>
    <t>Capital Expenditure</t>
  </si>
  <si>
    <t>Misc</t>
  </si>
  <si>
    <t>-</t>
  </si>
  <si>
    <t>Chairman's Allowance</t>
  </si>
  <si>
    <t xml:space="preserve"> Poppy Wreath</t>
  </si>
  <si>
    <t>Members Expenses</t>
  </si>
  <si>
    <t>NDP</t>
  </si>
  <si>
    <t>PWLB Cap Repayment</t>
  </si>
  <si>
    <t>PWLB Interest</t>
  </si>
  <si>
    <t>PWLB - Repayment</t>
  </si>
  <si>
    <t>Election Expenses</t>
  </si>
  <si>
    <t>New Projects/Equipment</t>
  </si>
  <si>
    <t>noticeboard, 2 x benches &amp; oak bollards Front St</t>
  </si>
  <si>
    <t>VAS Device</t>
  </si>
  <si>
    <t>Totals</t>
  </si>
  <si>
    <t>Cash Flow Forecast</t>
  </si>
  <si>
    <t>Forecast Cash Balance as at 1/4/24</t>
  </si>
  <si>
    <t>*</t>
  </si>
  <si>
    <t>Budgeted Income</t>
  </si>
  <si>
    <t>Budgeted Expenditure</t>
  </si>
  <si>
    <t>Forecast Cash Balance as at 31/3/25</t>
  </si>
  <si>
    <t>Precept Analysis</t>
  </si>
  <si>
    <t>2025-26</t>
  </si>
  <si>
    <t>Council tax base for Parish **</t>
  </si>
  <si>
    <t>** Estimate - mainly based on assumed Persimmon completions</t>
  </si>
  <si>
    <t>Reduction</t>
  </si>
  <si>
    <t>Balance as at 30/10/24</t>
  </si>
  <si>
    <t xml:space="preserve">Vat Reclaim </t>
  </si>
  <si>
    <t>Costs for Dec 24 to March 25</t>
  </si>
  <si>
    <t>Forecast Cash Balance at end of March 25</t>
  </si>
  <si>
    <t>Change on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</si>
</sst>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%"/>
  </numFmts>
  <fonts count="20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rgb="FF505AE4"/>
      <name val="Calibri"/>
      <family val="2"/>
      <scheme val="minor"/>
    </font>
    <font>
      <sz val="8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rgb="FF505AE4"/>
      <name val="Calibri"/>
      <family val="2"/>
      <scheme val="minor"/>
    </font>
    <font>
      <sz val="10"/>
      <color theme="8" tint="-0.499984740745262"/>
      <name val="Calibri (Body)"/>
    </font>
    <font>
      <sz val="10"/>
      <color theme="8" tint="-0.499984740745262"/>
      <name val="Calibri"/>
      <family val="2"/>
      <scheme val="minor"/>
    </font>
    <font>
      <sz val="12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DFFC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0C1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103">
    <xf numFmtId="0" fontId="0" fillId="0" borderId="0" xfId="0"/>
    <xf numFmtId="2" fontId="0" fillId="0" borderId="0" xfId="0" applyNumberFormat="1"/>
    <xf numFmtId="0" fontId="0" fillId="0" borderId="1" xfId="0" applyBorder="1"/>
    <xf numFmtId="3" fontId="0" fillId="0" borderId="0" xfId="0" applyNumberFormat="1"/>
    <xf numFmtId="0" fontId="5" fillId="0" borderId="1" xfId="0" applyFont="1" applyBorder="1"/>
    <xf numFmtId="2" fontId="5" fillId="0" borderId="1" xfId="0" applyNumberFormat="1" applyFont="1" applyBorder="1"/>
    <xf numFmtId="0" fontId="5" fillId="0" borderId="1" xfId="0" applyFont="1" applyBorder="1" applyAlignment="1">
      <alignment horizontal="center"/>
    </xf>
    <xf numFmtId="4" fontId="0" fillId="0" borderId="0" xfId="0" applyNumberFormat="1"/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3" fontId="0" fillId="6" borderId="1" xfId="0" applyNumberFormat="1" applyFill="1" applyBorder="1"/>
    <xf numFmtId="0" fontId="0" fillId="6" borderId="1" xfId="0" applyFill="1" applyBorder="1"/>
    <xf numFmtId="10" fontId="0" fillId="0" borderId="0" xfId="0" applyNumberFormat="1"/>
    <xf numFmtId="2" fontId="7" fillId="0" borderId="1" xfId="0" applyNumberFormat="1" applyFont="1" applyBorder="1"/>
    <xf numFmtId="2" fontId="7" fillId="0" borderId="1" xfId="0" applyNumberFormat="1" applyFont="1" applyBorder="1" applyAlignment="1">
      <alignment vertical="center"/>
    </xf>
    <xf numFmtId="2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2" fontId="7" fillId="0" borderId="0" xfId="0" applyNumberFormat="1" applyFont="1"/>
    <xf numFmtId="2" fontId="10" fillId="0" borderId="1" xfId="0" applyNumberFormat="1" applyFont="1" applyBorder="1"/>
    <xf numFmtId="2" fontId="11" fillId="0" borderId="1" xfId="0" applyNumberFormat="1" applyFont="1" applyBorder="1"/>
    <xf numFmtId="4" fontId="0" fillId="6" borderId="1" xfId="0" applyNumberFormat="1" applyFill="1" applyBorder="1"/>
    <xf numFmtId="2" fontId="7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3" fontId="1" fillId="4" borderId="1" xfId="0" applyNumberFormat="1" applyFont="1" applyFill="1" applyBorder="1"/>
    <xf numFmtId="2" fontId="1" fillId="4" borderId="1" xfId="0" applyNumberFormat="1" applyFont="1" applyFill="1" applyBorder="1"/>
    <xf numFmtId="10" fontId="1" fillId="4" borderId="1" xfId="0" applyNumberFormat="1" applyFont="1" applyFill="1" applyBorder="1"/>
    <xf numFmtId="164" fontId="0" fillId="0" borderId="1" xfId="1" applyNumberFormat="1" applyFont="1" applyBorder="1"/>
    <xf numFmtId="164" fontId="14" fillId="0" borderId="1" xfId="1" applyNumberFormat="1" applyFont="1" applyBorder="1"/>
    <xf numFmtId="164" fontId="14" fillId="0" borderId="4" xfId="1" applyNumberFormat="1" applyFont="1" applyBorder="1"/>
    <xf numFmtId="164" fontId="2" fillId="0" borderId="1" xfId="1" applyNumberFormat="1" applyFont="1" applyBorder="1"/>
    <xf numFmtId="164" fontId="15" fillId="0" borderId="1" xfId="1" applyNumberFormat="1" applyFont="1" applyBorder="1"/>
    <xf numFmtId="164" fontId="0" fillId="0" borderId="1" xfId="1" applyNumberFormat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164" fontId="0" fillId="0" borderId="0" xfId="1" applyNumberFormat="1" applyFont="1"/>
    <xf numFmtId="164" fontId="0" fillId="4" borderId="1" xfId="1" applyNumberFormat="1" applyFont="1" applyFill="1" applyBorder="1" applyAlignment="1">
      <alignment horizontal="center"/>
    </xf>
    <xf numFmtId="164" fontId="0" fillId="4" borderId="1" xfId="1" applyNumberFormat="1" applyFont="1" applyFill="1" applyBorder="1"/>
    <xf numFmtId="164" fontId="1" fillId="4" borderId="1" xfId="1" applyNumberFormat="1" applyFont="1" applyFill="1" applyBorder="1"/>
    <xf numFmtId="0" fontId="2" fillId="0" borderId="0" xfId="0" applyFont="1"/>
    <xf numFmtId="0" fontId="2" fillId="7" borderId="0" xfId="0" applyFont="1" applyFill="1"/>
    <xf numFmtId="165" fontId="2" fillId="7" borderId="0" xfId="2" applyNumberFormat="1" applyFont="1" applyFill="1"/>
    <xf numFmtId="43" fontId="0" fillId="4" borderId="1" xfId="1" applyFont="1" applyFill="1" applyBorder="1"/>
    <xf numFmtId="0" fontId="18" fillId="0" borderId="0" xfId="0" applyFont="1"/>
    <xf numFmtId="164" fontId="18" fillId="0" borderId="0" xfId="0" applyNumberFormat="1" applyFont="1"/>
    <xf numFmtId="0" fontId="7" fillId="8" borderId="1" xfId="0" applyFont="1" applyFill="1" applyBorder="1" applyAlignment="1">
      <alignment horizontal="center" wrapText="1"/>
    </xf>
    <xf numFmtId="0" fontId="7" fillId="8" borderId="1" xfId="0" applyFont="1" applyFill="1" applyBorder="1" applyAlignment="1">
      <alignment horizontal="center"/>
    </xf>
    <xf numFmtId="0" fontId="5" fillId="8" borderId="1" xfId="0" applyFont="1" applyFill="1" applyBorder="1"/>
    <xf numFmtId="164" fontId="7" fillId="8" borderId="1" xfId="1" applyNumberFormat="1" applyFont="1" applyFill="1" applyBorder="1"/>
    <xf numFmtId="164" fontId="7" fillId="8" borderId="4" xfId="1" applyNumberFormat="1" applyFont="1" applyFill="1" applyBorder="1"/>
    <xf numFmtId="164" fontId="10" fillId="8" borderId="1" xfId="1" applyNumberFormat="1" applyFont="1" applyFill="1" applyBorder="1"/>
    <xf numFmtId="164" fontId="1" fillId="8" borderId="1" xfId="1" applyNumberFormat="1" applyFont="1" applyFill="1" applyBorder="1"/>
    <xf numFmtId="164" fontId="7" fillId="8" borderId="1" xfId="1" applyNumberFormat="1" applyFont="1" applyFill="1" applyBorder="1" applyAlignment="1">
      <alignment vertical="center"/>
    </xf>
    <xf numFmtId="0" fontId="1" fillId="9" borderId="1" xfId="0" applyFont="1" applyFill="1" applyBorder="1" applyAlignment="1">
      <alignment horizontal="center" wrapText="1"/>
    </xf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/>
    <xf numFmtId="164" fontId="1" fillId="9" borderId="1" xfId="1" applyNumberFormat="1" applyFont="1" applyFill="1" applyBorder="1" applyAlignment="1">
      <alignment horizontal="right"/>
    </xf>
    <xf numFmtId="164" fontId="1" fillId="9" borderId="1" xfId="1" applyNumberFormat="1" applyFont="1" applyFill="1" applyBorder="1"/>
    <xf numFmtId="164" fontId="16" fillId="9" borderId="1" xfId="1" applyNumberFormat="1" applyFont="1" applyFill="1" applyBorder="1"/>
    <xf numFmtId="164" fontId="1" fillId="9" borderId="1" xfId="1" applyNumberFormat="1" applyFont="1" applyFill="1" applyBorder="1" applyAlignment="1">
      <alignment vertical="center" wrapText="1"/>
    </xf>
    <xf numFmtId="164" fontId="1" fillId="9" borderId="1" xfId="1" applyNumberFormat="1" applyFont="1" applyFill="1" applyBorder="1" applyAlignment="1">
      <alignment vertical="center"/>
    </xf>
    <xf numFmtId="2" fontId="1" fillId="9" borderId="1" xfId="0" applyNumberFormat="1" applyFont="1" applyFill="1" applyBorder="1"/>
    <xf numFmtId="43" fontId="0" fillId="0" borderId="0" xfId="0" applyNumberFormat="1"/>
    <xf numFmtId="0" fontId="0" fillId="10" borderId="0" xfId="0" applyFill="1" applyAlignment="1">
      <alignment horizontal="center"/>
    </xf>
    <xf numFmtId="0" fontId="18" fillId="5" borderId="1" xfId="0" applyFont="1" applyFill="1" applyBorder="1" applyAlignment="1">
      <alignment horizontal="left"/>
    </xf>
    <xf numFmtId="164" fontId="2" fillId="4" borderId="1" xfId="1" applyNumberFormat="1" applyFont="1" applyFill="1" applyBorder="1" applyAlignment="1">
      <alignment horizontal="center"/>
    </xf>
    <xf numFmtId="164" fontId="7" fillId="0" borderId="0" xfId="1" applyNumberFormat="1" applyFont="1"/>
    <xf numFmtId="164" fontId="0" fillId="0" borderId="0" xfId="1" applyNumberFormat="1" applyFont="1" applyBorder="1"/>
    <xf numFmtId="0" fontId="0" fillId="0" borderId="0" xfId="0" applyAlignment="1">
      <alignment vertical="top" wrapText="1"/>
    </xf>
    <xf numFmtId="0" fontId="2" fillId="5" borderId="1" xfId="0" applyFont="1" applyFill="1" applyBorder="1" applyAlignment="1">
      <alignment horizontal="center"/>
    </xf>
    <xf numFmtId="164" fontId="0" fillId="5" borderId="1" xfId="1" applyNumberFormat="1" applyFont="1" applyFill="1" applyBorder="1" applyAlignment="1">
      <alignment horizontal="left"/>
    </xf>
    <xf numFmtId="43" fontId="0" fillId="5" borderId="1" xfId="1" applyFont="1" applyFill="1" applyBorder="1" applyAlignment="1">
      <alignment horizontal="left"/>
    </xf>
    <xf numFmtId="164" fontId="1" fillId="9" borderId="1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0" borderId="0" xfId="0"/>
    <xf numFmtId="0" fontId="0" fillId="5" borderId="1" xfId="0" applyFill="1" applyBorder="1" applyAlignment="1">
      <alignment horizontal="left"/>
    </xf>
    <xf numFmtId="0" fontId="3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9" fillId="10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Medium7"/>
  <colors>
    <mruColors>
      <color rgb="FFE0C1FF"/>
      <color rgb="FFFDFFC6"/>
      <color rgb="FF505A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"/>
  <sheetViews>
    <sheetView tabSelected="1" zoomScaleNormal="100" zoomScalePageLayoutView="130" workbookViewId="0">
      <selection activeCell="B60" sqref="B60"/>
    </sheetView>
  </sheetViews>
  <sheetFormatPr defaultColWidth="10.625" defaultRowHeight="15.6"/>
  <cols>
    <col min="2" max="2" width="20.875" customWidth="1"/>
    <col min="3" max="3" width="10.875" bestFit="1" customWidth="1"/>
    <col min="4" max="4" width="11.625" customWidth="1"/>
    <col min="5" max="5" width="11.125" bestFit="1" customWidth="1"/>
    <col min="6" max="6" width="33.625" customWidth="1"/>
    <col min="7" max="7" width="11.375" customWidth="1"/>
    <col min="8" max="8" width="2.875" customWidth="1"/>
    <col min="9" max="9" width="55.625" customWidth="1"/>
    <col min="12" max="12" width="10.625" hidden="1" customWidth="1"/>
    <col min="13" max="13" width="30.125" hidden="1" customWidth="1"/>
    <col min="14" max="14" width="23" hidden="1" customWidth="1"/>
    <col min="15" max="15" width="0" hidden="1" customWidth="1"/>
  </cols>
  <sheetData>
    <row r="1" spans="1:15" ht="26.1">
      <c r="A1" s="96" t="s">
        <v>0</v>
      </c>
      <c r="B1" s="96"/>
      <c r="C1" s="96"/>
      <c r="D1" s="96"/>
      <c r="E1" s="96"/>
      <c r="F1" s="96"/>
      <c r="G1" s="64"/>
      <c r="H1" s="76"/>
      <c r="I1" s="76"/>
      <c r="J1" s="76"/>
      <c r="K1" s="76"/>
      <c r="L1" s="76"/>
      <c r="M1" s="76"/>
      <c r="N1" s="76"/>
      <c r="O1" s="76"/>
    </row>
    <row r="4" spans="1:15">
      <c r="A4" s="76"/>
      <c r="B4" s="76"/>
      <c r="C4" s="95" t="s">
        <v>1</v>
      </c>
      <c r="D4" s="95"/>
      <c r="E4" s="74"/>
      <c r="F4" s="74"/>
      <c r="G4" s="74"/>
      <c r="H4" s="76"/>
      <c r="I4" s="76"/>
      <c r="J4" s="76"/>
      <c r="K4" s="76"/>
      <c r="L4" s="76"/>
      <c r="M4" s="76"/>
      <c r="N4" s="76"/>
      <c r="O4" s="76"/>
    </row>
    <row r="5" spans="1:15" ht="30.95">
      <c r="A5" s="76"/>
      <c r="B5" s="76"/>
      <c r="C5" s="22" t="s">
        <v>2</v>
      </c>
      <c r="D5" s="23" t="s">
        <v>3</v>
      </c>
      <c r="E5" s="46" t="s">
        <v>4</v>
      </c>
      <c r="F5" s="16" t="s">
        <v>5</v>
      </c>
      <c r="G5" s="54" t="s">
        <v>6</v>
      </c>
      <c r="H5" s="76"/>
      <c r="I5" s="76"/>
      <c r="J5" s="76"/>
      <c r="K5" s="76"/>
      <c r="L5" s="76"/>
      <c r="M5" s="76"/>
      <c r="N5" s="76"/>
      <c r="O5" s="76"/>
    </row>
    <row r="6" spans="1:15">
      <c r="A6" s="76"/>
      <c r="B6" s="76"/>
      <c r="C6" s="74" t="s">
        <v>7</v>
      </c>
      <c r="D6" s="24"/>
      <c r="E6" s="47"/>
      <c r="F6" s="6"/>
      <c r="G6" s="55"/>
      <c r="H6" s="76"/>
      <c r="I6" s="76"/>
      <c r="J6" s="76"/>
      <c r="K6" s="76"/>
      <c r="L6" s="76"/>
      <c r="M6" s="76"/>
      <c r="N6" s="76"/>
      <c r="O6" s="76"/>
    </row>
    <row r="7" spans="1:15">
      <c r="A7" s="86" t="s">
        <v>8</v>
      </c>
      <c r="B7" s="86"/>
      <c r="C7" s="2"/>
      <c r="D7" s="25"/>
      <c r="E7" s="48"/>
      <c r="F7" s="4"/>
      <c r="G7" s="56"/>
      <c r="H7" s="76"/>
      <c r="I7" s="76"/>
      <c r="J7" s="76"/>
      <c r="K7" s="76"/>
      <c r="L7" s="76"/>
      <c r="M7" s="76"/>
      <c r="N7" s="76"/>
      <c r="O7" s="76"/>
    </row>
    <row r="8" spans="1:15">
      <c r="A8" s="88" t="s">
        <v>9</v>
      </c>
      <c r="B8" s="88"/>
      <c r="C8" s="57">
        <v>46385</v>
      </c>
      <c r="D8" s="30">
        <v>46385</v>
      </c>
      <c r="E8" s="49">
        <v>46385</v>
      </c>
      <c r="F8" s="13"/>
      <c r="G8" s="57">
        <v>58935</v>
      </c>
      <c r="H8" s="76"/>
      <c r="I8" s="76"/>
      <c r="J8" s="63"/>
      <c r="K8" s="76"/>
      <c r="L8" s="76"/>
      <c r="M8" s="76"/>
      <c r="N8" s="76"/>
      <c r="O8" s="76"/>
    </row>
    <row r="9" spans="1:15">
      <c r="A9" s="88" t="s">
        <v>10</v>
      </c>
      <c r="B9" s="88"/>
      <c r="C9" s="57">
        <v>2000</v>
      </c>
      <c r="D9" s="30">
        <v>645</v>
      </c>
      <c r="E9" s="49">
        <v>800</v>
      </c>
      <c r="F9" s="13"/>
      <c r="G9" s="57">
        <v>500</v>
      </c>
      <c r="H9" s="76"/>
      <c r="I9" s="76"/>
      <c r="J9" s="76"/>
      <c r="K9" s="76"/>
      <c r="L9" s="8" t="s">
        <v>11</v>
      </c>
      <c r="M9" s="83" t="s">
        <v>12</v>
      </c>
      <c r="N9" s="83"/>
      <c r="O9" s="9" t="s">
        <v>13</v>
      </c>
    </row>
    <row r="10" spans="1:15">
      <c r="A10" s="88" t="s">
        <v>14</v>
      </c>
      <c r="B10" s="88"/>
      <c r="C10" s="57">
        <v>1200</v>
      </c>
      <c r="D10" s="30">
        <v>730</v>
      </c>
      <c r="E10" s="49">
        <v>850</v>
      </c>
      <c r="F10" s="21"/>
      <c r="G10" s="57">
        <v>1200</v>
      </c>
      <c r="H10" s="76"/>
      <c r="I10" s="76"/>
      <c r="J10" s="76"/>
      <c r="K10" s="76"/>
      <c r="L10" s="26">
        <v>39015</v>
      </c>
      <c r="M10" s="77" t="s">
        <v>15</v>
      </c>
      <c r="N10" s="77"/>
      <c r="O10" s="10">
        <v>39015</v>
      </c>
    </row>
    <row r="11" spans="1:15">
      <c r="A11" s="88" t="s">
        <v>16</v>
      </c>
      <c r="B11" s="88"/>
      <c r="C11" s="57">
        <v>1815</v>
      </c>
      <c r="D11" s="30">
        <v>1815</v>
      </c>
      <c r="E11" s="49">
        <v>1815</v>
      </c>
      <c r="F11" s="13"/>
      <c r="G11" s="57">
        <f>+E11</f>
        <v>1815</v>
      </c>
      <c r="H11" s="76"/>
      <c r="I11" s="76"/>
      <c r="J11" s="76"/>
      <c r="K11" s="76"/>
      <c r="L11" s="39">
        <v>1815</v>
      </c>
      <c r="M11" s="77" t="s">
        <v>17</v>
      </c>
      <c r="N11" s="77"/>
      <c r="O11" s="10">
        <v>1815</v>
      </c>
    </row>
    <row r="12" spans="1:15">
      <c r="A12" s="88" t="s">
        <v>18</v>
      </c>
      <c r="B12" s="88"/>
      <c r="C12" s="57">
        <v>200</v>
      </c>
      <c r="D12" s="30">
        <v>70</v>
      </c>
      <c r="E12" s="49">
        <v>70</v>
      </c>
      <c r="F12" s="13"/>
      <c r="G12" s="57">
        <v>70</v>
      </c>
      <c r="H12" s="76"/>
      <c r="I12" s="76"/>
      <c r="J12" s="76"/>
      <c r="K12" s="76"/>
      <c r="L12" s="26">
        <v>37200</v>
      </c>
      <c r="M12" s="77" t="s">
        <v>19</v>
      </c>
      <c r="N12" s="77"/>
      <c r="O12" s="10">
        <v>37200</v>
      </c>
    </row>
    <row r="13" spans="1:15" ht="30.95">
      <c r="A13" s="99" t="s">
        <v>20</v>
      </c>
      <c r="B13" s="99"/>
      <c r="C13" s="73">
        <v>12</v>
      </c>
      <c r="D13" s="35">
        <v>312</v>
      </c>
      <c r="E13" s="53">
        <v>312</v>
      </c>
      <c r="F13" s="15" t="s">
        <v>21</v>
      </c>
      <c r="G13" s="73">
        <v>312</v>
      </c>
      <c r="H13" s="76"/>
      <c r="I13" s="76"/>
      <c r="J13" s="76"/>
      <c r="K13" s="76"/>
      <c r="L13" s="27">
        <v>450.73</v>
      </c>
      <c r="M13" s="77" t="s">
        <v>22</v>
      </c>
      <c r="N13" s="77"/>
      <c r="O13" s="20">
        <v>450.73</v>
      </c>
    </row>
    <row r="14" spans="1:15">
      <c r="A14" s="88" t="s">
        <v>23</v>
      </c>
      <c r="B14" s="88"/>
      <c r="C14" s="57"/>
      <c r="D14" s="31">
        <v>452</v>
      </c>
      <c r="E14" s="50">
        <v>500</v>
      </c>
      <c r="F14" s="5"/>
      <c r="G14" s="57">
        <v>500</v>
      </c>
      <c r="H14" s="76"/>
      <c r="I14" s="76"/>
      <c r="J14" s="76"/>
      <c r="K14" s="76"/>
      <c r="L14" s="27">
        <f>L12/L13</f>
        <v>82.532780156634786</v>
      </c>
      <c r="M14" s="77" t="s">
        <v>24</v>
      </c>
      <c r="N14" s="77"/>
      <c r="O14" s="11">
        <v>82.53</v>
      </c>
    </row>
    <row r="15" spans="1:15">
      <c r="A15" s="88"/>
      <c r="B15" s="88"/>
      <c r="C15" s="13"/>
      <c r="D15" s="13"/>
      <c r="E15" s="13"/>
      <c r="F15" s="13"/>
      <c r="G15" s="13"/>
      <c r="H15" s="76"/>
      <c r="I15" s="76"/>
      <c r="J15" s="76"/>
      <c r="K15" s="76"/>
      <c r="L15" s="27">
        <f>+L14-O14</f>
        <v>2.7801566347847029E-3</v>
      </c>
      <c r="M15" s="77" t="s">
        <v>25</v>
      </c>
      <c r="N15" s="77"/>
      <c r="O15" s="11"/>
    </row>
    <row r="16" spans="1:15">
      <c r="A16" s="89" t="s">
        <v>26</v>
      </c>
      <c r="B16" s="89"/>
      <c r="C16" s="32">
        <f>SUM(C8:C15)</f>
        <v>51612</v>
      </c>
      <c r="D16" s="33">
        <f>SUM(D8:D15)</f>
        <v>50409</v>
      </c>
      <c r="E16" s="51">
        <f>SUM(E8:E14)</f>
        <v>50732</v>
      </c>
      <c r="F16" s="18"/>
      <c r="G16" s="59">
        <f>SUM(G8:G15)</f>
        <v>63332</v>
      </c>
      <c r="H16" s="76"/>
      <c r="I16" s="76"/>
      <c r="J16" s="76"/>
      <c r="K16" s="76"/>
      <c r="L16" s="28">
        <f>100/(L14/(L14-O14))/100</f>
        <v>3.3685483870873904E-5</v>
      </c>
      <c r="M16" s="77" t="s">
        <v>27</v>
      </c>
      <c r="N16" s="77"/>
      <c r="O16" s="11"/>
    </row>
    <row r="17" spans="1:15">
      <c r="A17" s="100"/>
      <c r="B17" s="101"/>
      <c r="C17" s="68"/>
      <c r="D17" s="68"/>
      <c r="E17" s="68"/>
      <c r="F17" s="68"/>
      <c r="G17" s="68"/>
      <c r="H17" s="76"/>
      <c r="I17" s="76"/>
      <c r="J17" s="76"/>
      <c r="K17" s="76"/>
      <c r="L17" s="76"/>
      <c r="M17" s="76"/>
      <c r="N17" s="76"/>
      <c r="O17" s="76"/>
    </row>
    <row r="18" spans="1:15">
      <c r="A18" s="97" t="s">
        <v>28</v>
      </c>
      <c r="B18" s="98"/>
      <c r="C18" s="68"/>
      <c r="D18" s="68"/>
      <c r="E18" s="68"/>
      <c r="F18" s="68"/>
      <c r="G18" s="68"/>
      <c r="H18" s="76"/>
      <c r="I18" s="76"/>
      <c r="J18" s="76"/>
      <c r="K18" s="76"/>
      <c r="L18" s="76"/>
      <c r="M18" s="76"/>
      <c r="N18" s="76"/>
      <c r="O18" s="76"/>
    </row>
    <row r="19" spans="1:15">
      <c r="A19" s="88"/>
      <c r="B19" s="90"/>
      <c r="C19" s="68"/>
      <c r="D19" s="68"/>
      <c r="E19" s="68"/>
      <c r="F19" s="68"/>
      <c r="G19" s="68"/>
      <c r="H19" s="76"/>
      <c r="I19" s="76"/>
      <c r="J19" s="76"/>
      <c r="K19" s="76"/>
      <c r="L19" s="76"/>
      <c r="M19" s="76"/>
      <c r="N19" s="76"/>
      <c r="O19" s="76"/>
    </row>
    <row r="20" spans="1:15">
      <c r="A20" s="91" t="s">
        <v>29</v>
      </c>
      <c r="B20" s="87"/>
      <c r="C20" s="61">
        <v>9000</v>
      </c>
      <c r="D20" s="35">
        <v>6947</v>
      </c>
      <c r="E20" s="53">
        <v>9297</v>
      </c>
      <c r="F20" s="14"/>
      <c r="G20" s="61">
        <v>9600</v>
      </c>
      <c r="H20" s="76"/>
      <c r="I20" s="76"/>
      <c r="J20" s="76"/>
      <c r="K20" s="76"/>
      <c r="L20" s="76"/>
      <c r="M20" s="102"/>
      <c r="N20" s="102"/>
      <c r="O20" s="3"/>
    </row>
    <row r="21" spans="1:15">
      <c r="A21" s="87" t="s">
        <v>30</v>
      </c>
      <c r="B21" s="87"/>
      <c r="C21" s="58">
        <v>750</v>
      </c>
      <c r="D21" s="30">
        <v>610</v>
      </c>
      <c r="E21" s="49">
        <v>720</v>
      </c>
      <c r="F21" s="13"/>
      <c r="G21" s="58">
        <v>800</v>
      </c>
      <c r="H21" s="76"/>
      <c r="I21" s="76"/>
      <c r="J21" s="76"/>
      <c r="K21" s="76"/>
      <c r="L21" s="76"/>
      <c r="M21" s="102"/>
      <c r="N21" s="102"/>
      <c r="O21" s="76"/>
    </row>
    <row r="22" spans="1:15">
      <c r="A22" s="87" t="s">
        <v>31</v>
      </c>
      <c r="B22" s="87"/>
      <c r="C22" s="58">
        <v>800</v>
      </c>
      <c r="D22" s="30">
        <v>527</v>
      </c>
      <c r="E22" s="49">
        <v>565</v>
      </c>
      <c r="F22" s="13"/>
      <c r="G22" s="58">
        <v>700</v>
      </c>
      <c r="H22" s="76"/>
      <c r="I22" s="76"/>
      <c r="J22" s="76"/>
      <c r="K22" s="76"/>
      <c r="L22" s="76"/>
      <c r="M22" s="102"/>
      <c r="N22" s="102"/>
      <c r="O22" s="3"/>
    </row>
    <row r="23" spans="1:15">
      <c r="A23" s="92" t="s">
        <v>32</v>
      </c>
      <c r="B23" s="92"/>
      <c r="C23" s="61">
        <f>2640+1500</f>
        <v>4140</v>
      </c>
      <c r="D23" s="35">
        <v>2130</v>
      </c>
      <c r="E23" s="53">
        <v>4000</v>
      </c>
      <c r="F23" s="15"/>
      <c r="G23" s="61">
        <f>2640+1500</f>
        <v>4140</v>
      </c>
      <c r="H23" s="76"/>
      <c r="I23" s="69" t="s">
        <v>33</v>
      </c>
      <c r="J23" s="76"/>
      <c r="K23" s="76"/>
      <c r="L23" s="76"/>
      <c r="M23" s="102"/>
      <c r="N23" s="102"/>
      <c r="O23" s="12"/>
    </row>
    <row r="24" spans="1:15">
      <c r="A24" s="87" t="s">
        <v>34</v>
      </c>
      <c r="B24" s="87"/>
      <c r="C24" s="58">
        <v>2500</v>
      </c>
      <c r="D24" s="30">
        <v>3271</v>
      </c>
      <c r="E24" s="49">
        <v>2950</v>
      </c>
      <c r="F24" s="13" t="s">
        <v>35</v>
      </c>
      <c r="G24" s="58">
        <v>3500</v>
      </c>
      <c r="H24" s="76"/>
      <c r="I24" s="76" t="s">
        <v>36</v>
      </c>
      <c r="J24" s="76"/>
      <c r="K24" s="76"/>
      <c r="L24" s="76"/>
      <c r="M24" s="76"/>
      <c r="N24" s="76"/>
      <c r="O24" s="76"/>
    </row>
    <row r="25" spans="1:15">
      <c r="A25" s="87" t="s">
        <v>37</v>
      </c>
      <c r="B25" s="87"/>
      <c r="C25" s="58">
        <v>3000</v>
      </c>
      <c r="D25" s="30">
        <v>2778</v>
      </c>
      <c r="E25" s="49">
        <v>2600</v>
      </c>
      <c r="F25" s="13"/>
      <c r="G25" s="58">
        <v>2800</v>
      </c>
      <c r="H25" s="76"/>
      <c r="I25" s="76" t="s">
        <v>38</v>
      </c>
      <c r="J25" s="76"/>
      <c r="K25" s="76"/>
      <c r="L25" s="76"/>
      <c r="M25" s="76"/>
      <c r="N25" s="76"/>
      <c r="O25" s="76"/>
    </row>
    <row r="26" spans="1:15">
      <c r="A26" s="87" t="s">
        <v>14</v>
      </c>
      <c r="B26" s="87"/>
      <c r="C26" s="58">
        <f>+C10</f>
        <v>1200</v>
      </c>
      <c r="D26" s="30">
        <v>873</v>
      </c>
      <c r="E26" s="49">
        <v>1000</v>
      </c>
      <c r="F26" s="13"/>
      <c r="G26" s="58">
        <f>+G10</f>
        <v>1200</v>
      </c>
      <c r="H26" s="76"/>
      <c r="I26" s="7"/>
      <c r="J26" s="76"/>
      <c r="K26" s="76"/>
      <c r="L26" s="76"/>
      <c r="M26" s="76"/>
      <c r="N26" s="76"/>
      <c r="O26" s="76"/>
    </row>
    <row r="27" spans="1:15">
      <c r="A27" s="81" t="s">
        <v>39</v>
      </c>
      <c r="B27" s="82"/>
      <c r="C27" s="58">
        <v>2000</v>
      </c>
      <c r="D27" s="30">
        <v>1117</v>
      </c>
      <c r="E27" s="49">
        <v>1500</v>
      </c>
      <c r="F27" s="13"/>
      <c r="G27" s="58">
        <v>2000</v>
      </c>
      <c r="H27" s="76"/>
      <c r="I27" s="7"/>
      <c r="J27" s="76"/>
      <c r="K27" s="76"/>
      <c r="L27" s="76"/>
      <c r="M27" s="76"/>
      <c r="N27" s="76"/>
      <c r="O27" s="76"/>
    </row>
    <row r="28" spans="1:15">
      <c r="A28" s="87" t="s">
        <v>40</v>
      </c>
      <c r="B28" s="87"/>
      <c r="C28" s="58">
        <v>1800</v>
      </c>
      <c r="D28" s="30">
        <v>1389</v>
      </c>
      <c r="E28" s="49">
        <v>1300</v>
      </c>
      <c r="F28" s="13"/>
      <c r="G28" s="58">
        <v>1600</v>
      </c>
      <c r="H28" s="76"/>
      <c r="I28" s="76"/>
      <c r="J28" s="76"/>
      <c r="K28" s="76"/>
      <c r="L28" s="76"/>
      <c r="M28" s="76"/>
      <c r="N28" s="76"/>
      <c r="O28" s="76"/>
    </row>
    <row r="29" spans="1:15">
      <c r="A29" s="87" t="s">
        <v>41</v>
      </c>
      <c r="B29" s="87"/>
      <c r="C29" s="58">
        <v>2800</v>
      </c>
      <c r="D29" s="30">
        <v>1751</v>
      </c>
      <c r="E29" s="49">
        <v>2800</v>
      </c>
      <c r="F29" s="13"/>
      <c r="G29" s="58">
        <v>3100</v>
      </c>
      <c r="H29" s="76"/>
      <c r="I29" s="76"/>
      <c r="J29" s="76"/>
      <c r="K29" s="76"/>
      <c r="L29" s="76"/>
      <c r="M29" s="76"/>
      <c r="N29" s="76"/>
      <c r="O29" s="76"/>
    </row>
    <row r="30" spans="1:15">
      <c r="A30" s="87" t="s">
        <v>42</v>
      </c>
      <c r="B30" s="87"/>
      <c r="C30" s="58">
        <v>500</v>
      </c>
      <c r="D30" s="30">
        <v>0</v>
      </c>
      <c r="E30" s="49">
        <v>0</v>
      </c>
      <c r="F30" s="13"/>
      <c r="G30" s="58">
        <v>500</v>
      </c>
      <c r="H30" s="76"/>
      <c r="I30" s="76"/>
      <c r="J30" s="76"/>
      <c r="K30" s="76"/>
      <c r="L30" s="76"/>
      <c r="M30" s="76"/>
      <c r="N30" s="76"/>
      <c r="O30" s="76"/>
    </row>
    <row r="31" spans="1:15">
      <c r="A31" s="87" t="s">
        <v>16</v>
      </c>
      <c r="B31" s="87"/>
      <c r="C31" s="58">
        <v>3000</v>
      </c>
      <c r="D31" s="30">
        <v>0</v>
      </c>
      <c r="E31" s="49">
        <v>0</v>
      </c>
      <c r="F31" s="13"/>
      <c r="G31" s="58">
        <v>3000</v>
      </c>
      <c r="H31" s="76"/>
      <c r="I31" s="76"/>
      <c r="J31" s="76"/>
      <c r="K31" s="76"/>
      <c r="L31" s="76"/>
      <c r="M31" s="76"/>
      <c r="N31" s="76"/>
      <c r="O31" s="76"/>
    </row>
    <row r="32" spans="1:15">
      <c r="A32" s="93" t="s">
        <v>43</v>
      </c>
      <c r="B32" s="94"/>
      <c r="C32" s="58">
        <v>1800</v>
      </c>
      <c r="D32" s="30">
        <v>1528</v>
      </c>
      <c r="E32" s="49">
        <v>1600</v>
      </c>
      <c r="F32" s="13"/>
      <c r="G32" s="58">
        <v>1800</v>
      </c>
      <c r="H32" s="76"/>
      <c r="I32" s="76"/>
      <c r="J32" s="76"/>
      <c r="K32" s="76"/>
      <c r="L32" s="76"/>
      <c r="M32" s="76"/>
      <c r="N32" s="76"/>
      <c r="O32" s="76"/>
    </row>
    <row r="33" spans="1:9">
      <c r="A33" s="87" t="s">
        <v>18</v>
      </c>
      <c r="B33" s="87"/>
      <c r="C33" s="58"/>
      <c r="D33" s="30">
        <v>0</v>
      </c>
      <c r="E33" s="52">
        <v>0</v>
      </c>
      <c r="F33" s="13"/>
      <c r="G33" s="58"/>
      <c r="H33" s="76"/>
      <c r="I33" s="76"/>
    </row>
    <row r="34" spans="1:9">
      <c r="A34" s="87" t="s">
        <v>44</v>
      </c>
      <c r="B34" s="87"/>
      <c r="C34" s="58">
        <v>750</v>
      </c>
      <c r="D34" s="30">
        <v>1035</v>
      </c>
      <c r="E34" s="49">
        <v>1035</v>
      </c>
      <c r="F34" s="13" t="s">
        <v>45</v>
      </c>
      <c r="G34" s="58">
        <v>1150</v>
      </c>
      <c r="H34" s="76"/>
      <c r="I34" s="76"/>
    </row>
    <row r="35" spans="1:9">
      <c r="A35" s="87" t="s">
        <v>46</v>
      </c>
      <c r="B35" s="87"/>
      <c r="C35" s="58"/>
      <c r="D35" s="30">
        <v>0</v>
      </c>
      <c r="E35" s="49">
        <v>0</v>
      </c>
      <c r="F35" s="13"/>
      <c r="G35" s="58"/>
      <c r="H35" s="76"/>
      <c r="I35" s="76"/>
    </row>
    <row r="36" spans="1:9">
      <c r="A36" s="87" t="s">
        <v>47</v>
      </c>
      <c r="B36" s="87"/>
      <c r="C36" s="58">
        <v>100</v>
      </c>
      <c r="D36" s="30" t="s">
        <v>48</v>
      </c>
      <c r="E36" s="52" t="s">
        <v>48</v>
      </c>
      <c r="F36" s="13"/>
      <c r="G36" s="58">
        <v>100</v>
      </c>
      <c r="H36" s="76"/>
      <c r="I36" s="76"/>
    </row>
    <row r="37" spans="1:9">
      <c r="A37" s="92" t="s">
        <v>49</v>
      </c>
      <c r="B37" s="92"/>
      <c r="C37" s="60"/>
      <c r="D37" s="35">
        <v>20</v>
      </c>
      <c r="E37" s="53">
        <v>25</v>
      </c>
      <c r="F37" s="15" t="s">
        <v>50</v>
      </c>
      <c r="G37" s="60">
        <v>50</v>
      </c>
      <c r="H37" s="76"/>
      <c r="I37" s="76"/>
    </row>
    <row r="38" spans="1:9">
      <c r="A38" s="87" t="s">
        <v>51</v>
      </c>
      <c r="B38" s="87"/>
      <c r="C38" s="58"/>
      <c r="D38" s="30">
        <v>0</v>
      </c>
      <c r="E38" s="49">
        <v>0</v>
      </c>
      <c r="F38" s="13"/>
      <c r="G38" s="58"/>
      <c r="H38" s="76"/>
      <c r="I38" s="76"/>
    </row>
    <row r="39" spans="1:9">
      <c r="A39" s="87" t="s">
        <v>52</v>
      </c>
      <c r="B39" s="87"/>
      <c r="C39" s="58"/>
      <c r="D39" s="30">
        <v>0</v>
      </c>
      <c r="E39" s="49">
        <v>0</v>
      </c>
      <c r="F39" s="13"/>
      <c r="G39" s="58"/>
      <c r="H39" s="76"/>
      <c r="I39" s="76"/>
    </row>
    <row r="40" spans="1:9">
      <c r="A40" s="81" t="s">
        <v>53</v>
      </c>
      <c r="B40" s="82"/>
      <c r="C40" s="58">
        <v>2759</v>
      </c>
      <c r="D40" s="30">
        <v>1374</v>
      </c>
      <c r="E40" s="49">
        <v>2759</v>
      </c>
      <c r="F40" s="13"/>
      <c r="G40" s="58">
        <v>2801</v>
      </c>
      <c r="H40" s="76"/>
      <c r="I40" s="76"/>
    </row>
    <row r="41" spans="1:9">
      <c r="A41" s="81" t="s">
        <v>54</v>
      </c>
      <c r="B41" s="82"/>
      <c r="C41" s="58">
        <v>1434</v>
      </c>
      <c r="D41" s="30">
        <v>722</v>
      </c>
      <c r="E41" s="49">
        <v>1443</v>
      </c>
      <c r="F41" s="13"/>
      <c r="G41" s="58">
        <v>1089</v>
      </c>
      <c r="H41" s="76"/>
      <c r="I41" s="76"/>
    </row>
    <row r="42" spans="1:9">
      <c r="A42" s="81" t="s">
        <v>55</v>
      </c>
      <c r="B42" s="82"/>
      <c r="C42" s="58"/>
      <c r="D42" s="30"/>
      <c r="E42" s="49"/>
      <c r="F42" s="13"/>
      <c r="G42" s="58"/>
      <c r="H42" s="76"/>
      <c r="I42" s="76"/>
    </row>
    <row r="43" spans="1:9">
      <c r="A43" s="81" t="s">
        <v>56</v>
      </c>
      <c r="B43" s="82"/>
      <c r="C43" s="58"/>
      <c r="D43" s="30">
        <v>50</v>
      </c>
      <c r="E43" s="49">
        <v>50</v>
      </c>
      <c r="F43" s="13"/>
      <c r="G43" s="58">
        <v>50</v>
      </c>
      <c r="H43" s="76"/>
      <c r="I43" s="76"/>
    </row>
    <row r="44" spans="1:9">
      <c r="A44" s="81" t="s">
        <v>57</v>
      </c>
      <c r="B44" s="82"/>
      <c r="C44" s="58">
        <v>4000</v>
      </c>
      <c r="D44" s="30">
        <v>3188</v>
      </c>
      <c r="E44" s="49">
        <v>3188</v>
      </c>
      <c r="F44" s="13"/>
      <c r="G44" s="58">
        <v>5000</v>
      </c>
      <c r="H44" s="76"/>
      <c r="I44" s="76" t="s">
        <v>58</v>
      </c>
    </row>
    <row r="45" spans="1:9">
      <c r="A45" s="84" t="s">
        <v>59</v>
      </c>
      <c r="B45" s="85"/>
      <c r="C45" s="34" t="s">
        <v>48</v>
      </c>
      <c r="D45" s="35" t="s">
        <v>48</v>
      </c>
      <c r="E45" s="53" t="s">
        <v>48</v>
      </c>
      <c r="F45" s="14"/>
      <c r="G45" s="61"/>
      <c r="H45" s="76"/>
      <c r="I45" s="76"/>
    </row>
    <row r="46" spans="1:9">
      <c r="A46" s="79" t="s">
        <v>60</v>
      </c>
      <c r="B46" s="80"/>
      <c r="C46" s="32">
        <f>SUM(C19:C45)</f>
        <v>42333</v>
      </c>
      <c r="D46" s="33">
        <f>SUM(D19:D45)</f>
        <v>29310</v>
      </c>
      <c r="E46" s="51">
        <f>SUM(E19:E45)</f>
        <v>36832</v>
      </c>
      <c r="F46" s="19"/>
      <c r="G46" s="59">
        <f>SUM(G20:G44)</f>
        <v>44980</v>
      </c>
      <c r="H46" s="76"/>
      <c r="I46" s="76"/>
    </row>
    <row r="47" spans="1:9">
      <c r="A47" s="2"/>
      <c r="B47" s="2"/>
      <c r="C47" s="29"/>
      <c r="D47" s="30">
        <f>(D46/C46)</f>
        <v>0.69236765643823972</v>
      </c>
      <c r="E47" s="49"/>
      <c r="F47" s="5"/>
      <c r="G47" s="62"/>
      <c r="H47" s="76"/>
      <c r="I47" s="76"/>
    </row>
    <row r="48" spans="1:9">
      <c r="A48" s="76"/>
      <c r="B48" s="76"/>
      <c r="C48" s="36"/>
      <c r="D48" s="36"/>
      <c r="E48" s="36"/>
      <c r="F48" s="76"/>
      <c r="G48" s="76"/>
      <c r="H48" s="76"/>
      <c r="I48" s="76"/>
    </row>
    <row r="49" spans="1:9">
      <c r="A49" s="76"/>
      <c r="B49" s="40" t="s">
        <v>61</v>
      </c>
      <c r="C49" s="36"/>
      <c r="D49" s="36"/>
      <c r="E49" s="36"/>
      <c r="F49" s="76"/>
      <c r="G49" s="76"/>
      <c r="H49" s="76"/>
      <c r="I49" s="76"/>
    </row>
    <row r="50" spans="1:9">
      <c r="A50" s="76"/>
      <c r="B50" s="76"/>
      <c r="C50" s="36"/>
      <c r="D50" s="36" t="s">
        <v>62</v>
      </c>
      <c r="E50" s="36"/>
      <c r="F50" s="76"/>
      <c r="G50" s="36">
        <f>+G75</f>
        <v>59576</v>
      </c>
      <c r="H50" s="76"/>
      <c r="I50" s="76" t="s">
        <v>63</v>
      </c>
    </row>
    <row r="51" spans="1:9">
      <c r="A51" s="76"/>
      <c r="B51" s="76"/>
      <c r="C51" s="36"/>
      <c r="D51" s="36" t="s">
        <v>64</v>
      </c>
      <c r="E51" s="36"/>
      <c r="F51" s="76"/>
      <c r="G51" s="36">
        <f>+G16</f>
        <v>63332</v>
      </c>
      <c r="H51" s="76"/>
      <c r="I51" s="76"/>
    </row>
    <row r="52" spans="1:9">
      <c r="A52" s="76"/>
      <c r="B52" s="76"/>
      <c r="C52" s="36"/>
      <c r="D52" s="36" t="s">
        <v>65</v>
      </c>
      <c r="E52" s="36"/>
      <c r="F52" s="76"/>
      <c r="G52" s="36">
        <f>-G46</f>
        <v>-44980</v>
      </c>
      <c r="H52" s="76"/>
      <c r="I52" s="76"/>
    </row>
    <row r="53" spans="1:9">
      <c r="A53" s="76"/>
      <c r="B53" s="76"/>
      <c r="C53" s="36"/>
      <c r="D53" s="36" t="s">
        <v>66</v>
      </c>
      <c r="E53" s="36"/>
      <c r="F53" s="76"/>
      <c r="G53" s="36">
        <f>SUM(G50:G52)</f>
        <v>77928</v>
      </c>
      <c r="H53" s="76"/>
      <c r="I53" s="76"/>
    </row>
    <row r="54" spans="1:9">
      <c r="A54" s="76"/>
      <c r="B54" s="76"/>
      <c r="C54" s="36"/>
      <c r="D54" s="36"/>
      <c r="E54" s="36"/>
      <c r="F54" s="76"/>
      <c r="G54" s="76"/>
      <c r="H54" s="76"/>
      <c r="I54" s="76"/>
    </row>
    <row r="55" spans="1:9">
      <c r="A55" s="76"/>
      <c r="B55" s="76"/>
      <c r="C55" s="36"/>
      <c r="D55" s="36"/>
      <c r="E55" s="36"/>
      <c r="F55" s="76"/>
      <c r="G55" s="76"/>
      <c r="H55" s="76"/>
      <c r="I55" s="76"/>
    </row>
    <row r="56" spans="1:9">
      <c r="A56" s="76"/>
      <c r="B56" s="76"/>
      <c r="C56" s="36"/>
      <c r="D56" s="36"/>
      <c r="E56" s="36"/>
      <c r="F56" s="76"/>
      <c r="G56" s="76"/>
      <c r="H56" s="76"/>
      <c r="I56" s="76"/>
    </row>
    <row r="57" spans="1:9">
      <c r="A57" s="76"/>
      <c r="B57" s="76"/>
      <c r="C57" s="36"/>
      <c r="D57" s="36"/>
      <c r="E57" s="36"/>
      <c r="F57" s="76"/>
      <c r="G57" s="76"/>
      <c r="H57" s="76"/>
      <c r="I57" s="76"/>
    </row>
    <row r="58" spans="1:9">
      <c r="A58" s="76"/>
      <c r="B58" s="76"/>
      <c r="C58" s="36"/>
      <c r="D58" s="36"/>
      <c r="E58" s="36"/>
      <c r="F58" s="76"/>
      <c r="G58" s="76"/>
      <c r="H58" s="76"/>
      <c r="I58" s="76"/>
    </row>
    <row r="59" spans="1:9">
      <c r="A59" s="76"/>
      <c r="B59" s="76"/>
      <c r="C59" s="36"/>
      <c r="D59" s="36"/>
      <c r="E59" s="36"/>
      <c r="F59" s="76"/>
      <c r="G59" s="76"/>
      <c r="H59" s="76"/>
      <c r="I59" s="76"/>
    </row>
    <row r="60" spans="1:9">
      <c r="A60" s="76"/>
      <c r="B60" s="40" t="s">
        <v>67</v>
      </c>
      <c r="C60" s="36"/>
      <c r="D60" s="66" t="s">
        <v>7</v>
      </c>
      <c r="E60" s="37"/>
      <c r="F60" s="65" t="s">
        <v>12</v>
      </c>
      <c r="G60" s="70" t="s">
        <v>68</v>
      </c>
      <c r="H60" s="76"/>
      <c r="I60" s="76"/>
    </row>
    <row r="61" spans="1:9">
      <c r="A61" s="76"/>
      <c r="B61" s="76"/>
      <c r="C61" s="36"/>
      <c r="D61" s="38">
        <f>+E8+C11</f>
        <v>48200</v>
      </c>
      <c r="E61" s="38"/>
      <c r="F61" s="75" t="s">
        <v>15</v>
      </c>
      <c r="G61" s="71">
        <v>60750</v>
      </c>
      <c r="H61" s="76"/>
      <c r="I61" s="76"/>
    </row>
    <row r="62" spans="1:9">
      <c r="A62" s="76"/>
      <c r="B62" s="76"/>
      <c r="C62" s="36"/>
      <c r="D62" s="38">
        <v>1815</v>
      </c>
      <c r="E62" s="38"/>
      <c r="F62" s="75" t="s">
        <v>17</v>
      </c>
      <c r="G62" s="71">
        <v>1815</v>
      </c>
      <c r="H62" s="76"/>
      <c r="I62" s="76"/>
    </row>
    <row r="63" spans="1:9">
      <c r="A63" s="76"/>
      <c r="B63" s="76"/>
      <c r="C63" s="36"/>
      <c r="D63" s="38">
        <f>+D61-D62</f>
        <v>46385</v>
      </c>
      <c r="E63" s="38"/>
      <c r="F63" s="75" t="s">
        <v>19</v>
      </c>
      <c r="G63" s="71">
        <f>+G61-G62</f>
        <v>58935</v>
      </c>
      <c r="H63" s="76"/>
      <c r="I63" s="76"/>
    </row>
    <row r="64" spans="1:9">
      <c r="A64" s="78"/>
      <c r="B64" s="78"/>
      <c r="C64" s="36"/>
      <c r="D64" s="38">
        <v>491</v>
      </c>
      <c r="E64" s="38"/>
      <c r="F64" s="75" t="s">
        <v>69</v>
      </c>
      <c r="G64" s="71">
        <v>624</v>
      </c>
      <c r="H64" s="76"/>
      <c r="I64" s="76"/>
    </row>
    <row r="65" spans="1:10">
      <c r="A65" s="78"/>
      <c r="B65" s="78"/>
      <c r="C65" s="36"/>
      <c r="D65" s="43">
        <f>D63/D64</f>
        <v>94.470468431771891</v>
      </c>
      <c r="E65" s="38"/>
      <c r="F65" s="75" t="s">
        <v>24</v>
      </c>
      <c r="G65" s="72">
        <f>+G63/G64</f>
        <v>94.447115384615387</v>
      </c>
      <c r="H65" s="76"/>
      <c r="I65" s="76"/>
      <c r="J65" s="76"/>
    </row>
    <row r="66" spans="1:10">
      <c r="A66" s="76"/>
      <c r="B66" s="76"/>
      <c r="C66" s="76"/>
      <c r="D66" s="76"/>
      <c r="E66" s="76"/>
      <c r="F66" s="76"/>
      <c r="G66" s="76"/>
      <c r="H66" s="76"/>
      <c r="I66" s="76"/>
      <c r="J66" s="1"/>
    </row>
    <row r="67" spans="1:10">
      <c r="A67" s="76"/>
      <c r="B67" s="76"/>
      <c r="C67" s="76"/>
      <c r="D67" s="76" t="s">
        <v>70</v>
      </c>
      <c r="E67" s="76"/>
      <c r="F67" s="76"/>
      <c r="G67" s="76"/>
      <c r="H67" s="76"/>
      <c r="I67" s="76"/>
      <c r="J67" s="76"/>
    </row>
    <row r="68" spans="1:10">
      <c r="A68" s="76"/>
      <c r="B68" s="76"/>
      <c r="C68" s="76"/>
      <c r="D68" s="41" t="s">
        <v>71</v>
      </c>
      <c r="E68" s="42">
        <f>+(D65-G65)/D65</f>
        <v>2.4719944279063893E-4</v>
      </c>
      <c r="F68" s="76"/>
      <c r="G68" s="76"/>
      <c r="H68" s="76"/>
      <c r="I68" s="76"/>
      <c r="J68" s="76"/>
    </row>
    <row r="70" spans="1:10">
      <c r="A70" s="76"/>
      <c r="B70" s="76"/>
      <c r="C70" s="76"/>
      <c r="D70" s="17"/>
      <c r="E70" s="17"/>
      <c r="F70" s="17"/>
      <c r="G70" s="17"/>
      <c r="H70" s="76"/>
      <c r="I70" s="76"/>
      <c r="J70" s="76"/>
    </row>
    <row r="71" spans="1:10">
      <c r="A71" s="76"/>
      <c r="B71" s="76"/>
      <c r="C71" s="76"/>
      <c r="D71" s="17"/>
      <c r="E71" s="17" t="s">
        <v>72</v>
      </c>
      <c r="F71" s="17"/>
      <c r="G71" s="67">
        <v>68831</v>
      </c>
      <c r="H71" s="67"/>
      <c r="I71" s="76"/>
      <c r="J71" s="76"/>
    </row>
    <row r="72" spans="1:10">
      <c r="A72" s="76"/>
      <c r="B72" s="76"/>
      <c r="C72" s="76"/>
      <c r="D72" s="17"/>
      <c r="E72" s="17" t="s">
        <v>73</v>
      </c>
      <c r="F72" s="17"/>
      <c r="G72" s="67">
        <v>2012</v>
      </c>
      <c r="H72" s="67"/>
      <c r="I72" s="76"/>
      <c r="J72" s="76"/>
    </row>
    <row r="73" spans="1:10">
      <c r="A73" s="76"/>
      <c r="B73" s="76"/>
      <c r="C73" s="76"/>
      <c r="D73" s="17"/>
      <c r="E73" s="17" t="s">
        <v>74</v>
      </c>
      <c r="F73" s="17"/>
      <c r="G73" s="67">
        <v>11267</v>
      </c>
      <c r="H73" s="67"/>
      <c r="I73" s="76"/>
      <c r="J73" s="76"/>
    </row>
    <row r="74" spans="1:10">
      <c r="A74" s="76"/>
      <c r="B74" s="76"/>
      <c r="C74" s="76"/>
      <c r="D74" s="17"/>
      <c r="E74" s="17"/>
      <c r="F74" s="17"/>
      <c r="G74" s="67"/>
      <c r="H74" s="67"/>
      <c r="I74" s="76"/>
      <c r="J74" s="76"/>
    </row>
    <row r="75" spans="1:10">
      <c r="A75" s="76"/>
      <c r="B75" s="76"/>
      <c r="C75" s="76"/>
      <c r="D75" s="17"/>
      <c r="E75" s="17" t="s">
        <v>75</v>
      </c>
      <c r="F75" s="17"/>
      <c r="G75" s="67">
        <f>+G71+G72-G73</f>
        <v>59576</v>
      </c>
      <c r="H75" s="67"/>
      <c r="I75" s="76"/>
      <c r="J75" s="76"/>
    </row>
    <row r="76" spans="1:10">
      <c r="A76" s="76"/>
      <c r="B76" s="76"/>
      <c r="C76" s="76"/>
      <c r="D76" s="17"/>
      <c r="E76" s="17"/>
      <c r="F76" s="17"/>
      <c r="G76" s="17"/>
      <c r="H76" s="17"/>
      <c r="I76" s="76"/>
      <c r="J76" s="76"/>
    </row>
    <row r="78" spans="1:10">
      <c r="A78" s="76"/>
      <c r="B78" s="76"/>
      <c r="C78" s="44" t="s">
        <v>76</v>
      </c>
      <c r="D78" s="44"/>
      <c r="E78" s="44"/>
      <c r="F78" s="44"/>
      <c r="G78" s="45">
        <f>+G76-G73</f>
        <v>-11267</v>
      </c>
      <c r="H78" s="45"/>
      <c r="I78" s="76"/>
      <c r="J78" s="76"/>
    </row>
  </sheetData>
  <mergeCells count="56">
    <mergeCell ref="C4:D4"/>
    <mergeCell ref="A1:F1"/>
    <mergeCell ref="A18:B18"/>
    <mergeCell ref="A8:B8"/>
    <mergeCell ref="A9:B9"/>
    <mergeCell ref="A10:B10"/>
    <mergeCell ref="A11:B11"/>
    <mergeCell ref="A12:B12"/>
    <mergeCell ref="A13:B13"/>
    <mergeCell ref="A14:B14"/>
    <mergeCell ref="A17:B17"/>
    <mergeCell ref="A39:B39"/>
    <mergeCell ref="A30:B30"/>
    <mergeCell ref="A31:B31"/>
    <mergeCell ref="A33:B33"/>
    <mergeCell ref="A34:B34"/>
    <mergeCell ref="A35:B35"/>
    <mergeCell ref="A32:B32"/>
    <mergeCell ref="A37:B37"/>
    <mergeCell ref="A45:B45"/>
    <mergeCell ref="A7:B7"/>
    <mergeCell ref="A24:B24"/>
    <mergeCell ref="A25:B25"/>
    <mergeCell ref="A26:B26"/>
    <mergeCell ref="A28:B28"/>
    <mergeCell ref="A29:B29"/>
    <mergeCell ref="A15:B15"/>
    <mergeCell ref="A16:B16"/>
    <mergeCell ref="A19:B19"/>
    <mergeCell ref="A20:B20"/>
    <mergeCell ref="A22:B22"/>
    <mergeCell ref="A23:B23"/>
    <mergeCell ref="A21:B21"/>
    <mergeCell ref="A36:B36"/>
    <mergeCell ref="A38:B38"/>
    <mergeCell ref="M9:N9"/>
    <mergeCell ref="M10:N10"/>
    <mergeCell ref="M11:N11"/>
    <mergeCell ref="M12:N12"/>
    <mergeCell ref="M13:N13"/>
    <mergeCell ref="M14:N14"/>
    <mergeCell ref="A64:B64"/>
    <mergeCell ref="A65:B65"/>
    <mergeCell ref="A46:B46"/>
    <mergeCell ref="A40:B40"/>
    <mergeCell ref="A44:B44"/>
    <mergeCell ref="A43:B43"/>
    <mergeCell ref="A41:B41"/>
    <mergeCell ref="A42:B42"/>
    <mergeCell ref="M23:N23"/>
    <mergeCell ref="M15:N15"/>
    <mergeCell ref="M16:N16"/>
    <mergeCell ref="M20:N20"/>
    <mergeCell ref="M21:N21"/>
    <mergeCell ref="M22:N22"/>
    <mergeCell ref="A27:B27"/>
  </mergeCells>
  <phoneticPr fontId="6" type="noConversion"/>
  <pageMargins left="0.7" right="0.7" top="0.75" bottom="0.75" header="0.3" footer="0.3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Richard Weller</cp:lastModifiedBy>
  <cp:revision/>
  <dcterms:created xsi:type="dcterms:W3CDTF">2017-12-07T11:34:47Z</dcterms:created>
  <dcterms:modified xsi:type="dcterms:W3CDTF">2025-01-06T18:10:45Z</dcterms:modified>
  <cp:category/>
  <cp:contentStatus/>
</cp:coreProperties>
</file>